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workbookProtection workbookPassword="CC7D" lockStructure="1"/>
  <bookViews>
    <workbookView xWindow="120" yWindow="120" windowWidth="24920" windowHeight="12080"/>
  </bookViews>
  <sheets>
    <sheet name="Ark1" sheetId="1" r:id="rId1"/>
    <sheet name="Ark2" sheetId="2" r:id="rId2"/>
    <sheet name="Ark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  <c r="F23" i="1"/>
  <c r="E23" i="1"/>
  <c r="D23" i="1"/>
  <c r="B24" i="1"/>
  <c r="I23" i="1"/>
  <c r="E26" i="1"/>
  <c r="B16" i="1"/>
  <c r="D6" i="1"/>
  <c r="B15" i="1"/>
  <c r="B17" i="1"/>
  <c r="B18" i="1"/>
  <c r="B19" i="1"/>
  <c r="B20" i="1"/>
</calcChain>
</file>

<file path=xl/sharedStrings.xml><?xml version="1.0" encoding="utf-8"?>
<sst xmlns="http://schemas.openxmlformats.org/spreadsheetml/2006/main" count="28" uniqueCount="28">
  <si>
    <t>Renteudgifter</t>
  </si>
  <si>
    <t>Balance</t>
  </si>
  <si>
    <t>Egenkapital</t>
  </si>
  <si>
    <t>Skattesats %</t>
  </si>
  <si>
    <t>Beta</t>
  </si>
  <si>
    <t>kd</t>
  </si>
  <si>
    <t>L</t>
  </si>
  <si>
    <t>Ke</t>
  </si>
  <si>
    <t>Højre side</t>
  </si>
  <si>
    <t>Venstre side</t>
  </si>
  <si>
    <t>WACC</t>
  </si>
  <si>
    <t>dage</t>
  </si>
  <si>
    <t>Pulje (aktivside)</t>
  </si>
  <si>
    <t>Garantkapital</t>
  </si>
  <si>
    <t>(Egenkapital OGSÅ ved sparekasser)</t>
  </si>
  <si>
    <t>ICGR</t>
  </si>
  <si>
    <t>Udbytte</t>
  </si>
  <si>
    <t>ERR</t>
  </si>
  <si>
    <t>CR</t>
  </si>
  <si>
    <t>RA</t>
  </si>
  <si>
    <t>Ønsket ICGR%</t>
  </si>
  <si>
    <t>Manglende BK</t>
  </si>
  <si>
    <t>Calc</t>
  </si>
  <si>
    <t>Indkomst e skat</t>
  </si>
  <si>
    <t>Risikofrirente%</t>
  </si>
  <si>
    <t>forventet rente%</t>
  </si>
  <si>
    <t>Calc2</t>
  </si>
  <si>
    <t>Bilag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</si>
</sst>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0" fillId="0" borderId="0" xfId="0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/>
  </sheetViews>
  <sheetFormatPr baseColWidth="10" defaultColWidth="8.83203125" defaultRowHeight="14" x14ac:dyDescent="0"/>
  <cols>
    <col min="1" max="1" width="14.83203125" bestFit="1" customWidth="1"/>
    <col min="2" max="2" width="12.5" bestFit="1" customWidth="1"/>
    <col min="4" max="4" width="13.83203125" bestFit="1" customWidth="1"/>
  </cols>
  <sheetData>
    <row r="1" spans="1:4">
      <c r="A1" t="s">
        <v>27</v>
      </c>
    </row>
    <row r="3" spans="1:4">
      <c r="A3" s="1" t="s">
        <v>11</v>
      </c>
      <c r="B3">
        <v>360</v>
      </c>
    </row>
    <row r="4" spans="1:4">
      <c r="A4" s="1" t="s">
        <v>23</v>
      </c>
      <c r="B4">
        <v>100</v>
      </c>
    </row>
    <row r="5" spans="1:4">
      <c r="A5" s="1" t="s">
        <v>16</v>
      </c>
      <c r="B5">
        <v>0</v>
      </c>
    </row>
    <row r="6" spans="1:4">
      <c r="A6" s="1" t="s">
        <v>0</v>
      </c>
      <c r="B6">
        <v>55249</v>
      </c>
      <c r="D6">
        <f>360/B3</f>
        <v>1</v>
      </c>
    </row>
    <row r="7" spans="1:4">
      <c r="A7" s="1" t="s">
        <v>1</v>
      </c>
      <c r="B7">
        <v>6550058</v>
      </c>
    </row>
    <row r="8" spans="1:4">
      <c r="A8" s="1" t="s">
        <v>2</v>
      </c>
      <c r="B8">
        <v>680714</v>
      </c>
      <c r="C8" t="s">
        <v>14</v>
      </c>
    </row>
    <row r="9" spans="1:4">
      <c r="A9" s="1" t="s">
        <v>13</v>
      </c>
      <c r="B9">
        <v>0</v>
      </c>
    </row>
    <row r="10" spans="1:4">
      <c r="A10" s="1" t="s">
        <v>12</v>
      </c>
      <c r="B10">
        <v>0</v>
      </c>
    </row>
    <row r="11" spans="1:4">
      <c r="A11" t="s">
        <v>3</v>
      </c>
      <c r="B11">
        <v>25</v>
      </c>
    </row>
    <row r="12" spans="1:4">
      <c r="A12" t="s">
        <v>4</v>
      </c>
      <c r="B12">
        <v>1</v>
      </c>
    </row>
    <row r="13" spans="1:4">
      <c r="A13" t="s">
        <v>24</v>
      </c>
      <c r="B13">
        <v>4</v>
      </c>
    </row>
    <row r="14" spans="1:4">
      <c r="A14" t="s">
        <v>25</v>
      </c>
      <c r="B14">
        <v>8</v>
      </c>
    </row>
    <row r="15" spans="1:4">
      <c r="A15" t="s">
        <v>5</v>
      </c>
      <c r="B15">
        <f>B6*D6/(B7-B8-B10+B9)</f>
        <v>9.4131473636576771E-3</v>
      </c>
    </row>
    <row r="16" spans="1:4">
      <c r="A16" t="s">
        <v>6</v>
      </c>
      <c r="B16">
        <f>(B7-B8-B10)/(B7-B10-B9)</f>
        <v>0.89607511872413959</v>
      </c>
    </row>
    <row r="17" spans="1:9">
      <c r="A17" t="s">
        <v>7</v>
      </c>
      <c r="B17">
        <f>(B13/100)+B12*((B14/100)-(B13/100))</f>
        <v>0.08</v>
      </c>
    </row>
    <row r="18" spans="1:9">
      <c r="A18" t="s">
        <v>9</v>
      </c>
      <c r="B18">
        <f>B15*(1-(B11/100))*B16</f>
        <v>6.3261653560930308E-3</v>
      </c>
    </row>
    <row r="19" spans="1:9">
      <c r="A19" t="s">
        <v>8</v>
      </c>
      <c r="B19">
        <f>B17*(1-B16)</f>
        <v>8.313990502068833E-3</v>
      </c>
    </row>
    <row r="20" spans="1:9">
      <c r="A20" s="1" t="s">
        <v>10</v>
      </c>
      <c r="B20" s="2">
        <f>B18+B19</f>
        <v>1.4640155858161863E-2</v>
      </c>
    </row>
    <row r="21" spans="1:9">
      <c r="C21" s="3"/>
      <c r="D21" s="3"/>
      <c r="E21" s="3"/>
      <c r="F21" s="3"/>
      <c r="G21" s="3"/>
      <c r="H21" s="3"/>
      <c r="I21" s="3"/>
    </row>
    <row r="22" spans="1:9">
      <c r="C22" s="3"/>
      <c r="D22" s="3" t="s">
        <v>17</v>
      </c>
      <c r="E22" s="3" t="s">
        <v>18</v>
      </c>
      <c r="F22" s="3" t="s">
        <v>19</v>
      </c>
      <c r="G22" s="3"/>
      <c r="H22" s="3" t="s">
        <v>22</v>
      </c>
      <c r="I22" s="3" t="s">
        <v>26</v>
      </c>
    </row>
    <row r="23" spans="1:9">
      <c r="C23" s="3"/>
      <c r="D23" s="3">
        <f>(B4-B5)/B4</f>
        <v>1</v>
      </c>
      <c r="E23" s="3">
        <f>1/((B8/B7))</f>
        <v>9.6223347837711586</v>
      </c>
      <c r="F23" s="3">
        <f>B4/B7</f>
        <v>1.5267040383459199E-5</v>
      </c>
      <c r="G23" s="3"/>
      <c r="H23" s="3">
        <f>B26/100</f>
        <v>0.16</v>
      </c>
      <c r="I23" s="3">
        <f>(B26/100)/B24</f>
        <v>1089.1424</v>
      </c>
    </row>
    <row r="24" spans="1:9">
      <c r="A24" t="s">
        <v>15</v>
      </c>
      <c r="B24" s="2">
        <f>D23*E23*F23</f>
        <v>1.4690457372699842E-4</v>
      </c>
      <c r="C24" s="3"/>
      <c r="D24" s="3"/>
      <c r="E24" s="3"/>
      <c r="F24" s="3"/>
      <c r="G24" s="3"/>
      <c r="H24" s="3"/>
      <c r="I24" s="3"/>
    </row>
    <row r="26" spans="1:9">
      <c r="A26" s="1" t="s">
        <v>20</v>
      </c>
      <c r="B26">
        <v>16</v>
      </c>
      <c r="D26" t="s">
        <v>21</v>
      </c>
      <c r="E26">
        <f>I23*B4-B4+B5</f>
        <v>108814.23999999999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Kontor</dc:creator>
  <cp:lastModifiedBy>Kim Kvist Hansen</cp:lastModifiedBy>
  <dcterms:created xsi:type="dcterms:W3CDTF">2011-02-03T19:39:33Z</dcterms:created>
  <dcterms:modified xsi:type="dcterms:W3CDTF">2011-04-26T22:03:28Z</dcterms:modified>
</cp:coreProperties>
</file>