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895" windowHeight="12210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V3" i="1"/>
  <c r="U3"/>
  <c r="T3"/>
  <c r="S3"/>
  <c r="R3"/>
  <c r="Q3"/>
  <c r="P3"/>
  <c r="O3"/>
  <c r="N34"/>
  <c r="N35"/>
  <c r="N37"/>
  <c r="N38"/>
  <c r="N25"/>
  <c r="N26"/>
  <c r="N24"/>
  <c r="N3"/>
  <c r="M3"/>
  <c r="L3"/>
  <c r="K3"/>
  <c r="J3"/>
  <c r="I3"/>
  <c r="H3"/>
  <c r="G3"/>
  <c r="F3"/>
  <c r="F24"/>
  <c r="F25"/>
  <c r="F26"/>
  <c r="F34"/>
  <c r="F35"/>
  <c r="F37"/>
  <c r="F38"/>
  <c r="E3"/>
  <c r="G34"/>
  <c r="H34"/>
  <c r="I34"/>
  <c r="J34"/>
  <c r="K34"/>
  <c r="L34"/>
  <c r="M34"/>
  <c r="R34"/>
  <c r="O34"/>
  <c r="P34"/>
  <c r="Q34"/>
  <c r="S34"/>
  <c r="T34"/>
  <c r="U34"/>
  <c r="V34"/>
  <c r="G35"/>
  <c r="H35"/>
  <c r="I35"/>
  <c r="J35"/>
  <c r="K35"/>
  <c r="L35"/>
  <c r="M35"/>
  <c r="R35"/>
  <c r="O35"/>
  <c r="P35"/>
  <c r="Q35"/>
  <c r="S35"/>
  <c r="T35"/>
  <c r="U35"/>
  <c r="V35"/>
  <c r="G37"/>
  <c r="H37"/>
  <c r="I37"/>
  <c r="J37"/>
  <c r="K37"/>
  <c r="L37"/>
  <c r="M37"/>
  <c r="R37"/>
  <c r="O37"/>
  <c r="P37"/>
  <c r="Q37"/>
  <c r="S37"/>
  <c r="T37"/>
  <c r="U37"/>
  <c r="V37"/>
  <c r="G38"/>
  <c r="H38"/>
  <c r="I38"/>
  <c r="J38"/>
  <c r="K38"/>
  <c r="L38"/>
  <c r="M38"/>
  <c r="R38"/>
  <c r="O38"/>
  <c r="P38"/>
  <c r="Q38"/>
  <c r="S38"/>
  <c r="T38"/>
  <c r="U38"/>
  <c r="V38"/>
  <c r="E37"/>
  <c r="E38" s="1"/>
  <c r="E34"/>
  <c r="E35" s="1"/>
  <c r="G26"/>
  <c r="H26"/>
  <c r="I26"/>
  <c r="J26"/>
  <c r="K26"/>
  <c r="L26"/>
  <c r="M26"/>
  <c r="R26"/>
  <c r="O26"/>
  <c r="P26"/>
  <c r="Q26"/>
  <c r="S26"/>
  <c r="T26"/>
  <c r="U26"/>
  <c r="V26"/>
  <c r="E26"/>
  <c r="G25"/>
  <c r="H25"/>
  <c r="I25"/>
  <c r="J25"/>
  <c r="K25"/>
  <c r="L25"/>
  <c r="M25"/>
  <c r="R25"/>
  <c r="O25"/>
  <c r="P25"/>
  <c r="Q25"/>
  <c r="S25"/>
  <c r="T25"/>
  <c r="U25"/>
  <c r="V25"/>
  <c r="E25"/>
  <c r="G24"/>
  <c r="H24"/>
  <c r="I24"/>
  <c r="J24"/>
  <c r="K24"/>
  <c r="L24"/>
  <c r="M24"/>
  <c r="R24"/>
  <c r="O24"/>
  <c r="P24"/>
  <c r="Q24"/>
  <c r="S24"/>
  <c r="T24"/>
  <c r="U24"/>
  <c r="V24"/>
  <c r="E24"/>
</calcChain>
</file>

<file path=xl/sharedStrings.xml><?xml version="1.0" encoding="utf-8"?>
<sst xmlns="http://schemas.openxmlformats.org/spreadsheetml/2006/main" count="233" uniqueCount="73">
  <si>
    <t>Referencer</t>
  </si>
  <si>
    <t>CR 1752 s. 8</t>
  </si>
  <si>
    <t>CR 1752 s. 53</t>
  </si>
  <si>
    <t>CR 1752 s. 54</t>
  </si>
  <si>
    <t>CR 1752 s. 16</t>
  </si>
  <si>
    <t>CR 1752 s. 14</t>
  </si>
  <si>
    <t>CR 1752 s. 18</t>
  </si>
  <si>
    <t>CR 1752 s. 26</t>
  </si>
  <si>
    <t>CR 1752 s. 27</t>
  </si>
  <si>
    <t>CR 1752 s. 23</t>
  </si>
  <si>
    <t>CR 1752 s. 28</t>
  </si>
  <si>
    <t>Rum</t>
  </si>
  <si>
    <t>Kategori</t>
  </si>
  <si>
    <t>Max personbelastning</t>
  </si>
  <si>
    <t>Termisk indeklima</t>
  </si>
  <si>
    <t>Max PPD</t>
  </si>
  <si>
    <t>PMV</t>
  </si>
  <si>
    <t>% utilfredse pga træk</t>
  </si>
  <si>
    <t>% utilfredse pga temperatuforskelle</t>
  </si>
  <si>
    <t>% utilfredse pga varmt/koldt gulv</t>
  </si>
  <si>
    <t>% utilfredse pga strålings asymmetri</t>
  </si>
  <si>
    <t>Luftkvalitet</t>
  </si>
  <si>
    <t>Personer/m2</t>
  </si>
  <si>
    <t>Forurening fra personer (1 olf pr person)</t>
  </si>
  <si>
    <t>Oplevet luftkvalitet i bygningen</t>
  </si>
  <si>
    <t>Udendørs luftkvalitet</t>
  </si>
  <si>
    <t>Ventilationseffektivitet</t>
  </si>
  <si>
    <t>Reception</t>
  </si>
  <si>
    <t>B</t>
  </si>
  <si>
    <t>Laboratorium</t>
  </si>
  <si>
    <t>Apotek</t>
  </si>
  <si>
    <t>Moderstue</t>
  </si>
  <si>
    <t>Fødselsværelse</t>
  </si>
  <si>
    <t>Køkken</t>
  </si>
  <si>
    <t>0,55 clo</t>
  </si>
  <si>
    <t>Beklædningsisolans</t>
  </si>
  <si>
    <t>23,0 C +/- 1,5 C</t>
  </si>
  <si>
    <t>÷0,5&lt;PMV&lt;+0,5</t>
  </si>
  <si>
    <t>&lt; 20</t>
  </si>
  <si>
    <t>&lt; 5</t>
  </si>
  <si>
    <t>&lt; 10</t>
  </si>
  <si>
    <t>Skadestue</t>
  </si>
  <si>
    <t>Neonatalafdeling</t>
  </si>
  <si>
    <t>Lager</t>
  </si>
  <si>
    <t>Radiologirum</t>
  </si>
  <si>
    <t>toiletter</t>
  </si>
  <si>
    <t>Kapel</t>
  </si>
  <si>
    <t>Aktivitet met</t>
  </si>
  <si>
    <r>
      <t>Volumen (m</t>
    </r>
    <r>
      <rPr>
        <vertAlign val="superscript"/>
        <sz val="10"/>
        <color theme="1"/>
        <rFont val="Segoe UI"/>
        <family val="2"/>
      </rPr>
      <t>3</t>
    </r>
    <r>
      <rPr>
        <sz val="10"/>
        <color theme="1"/>
        <rFont val="Segoe UI"/>
        <family val="2"/>
      </rPr>
      <t>)</t>
    </r>
  </si>
  <si>
    <r>
      <t>Areal (m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</t>
    </r>
  </si>
  <si>
    <t>Ventilation ståbi s. 75</t>
  </si>
  <si>
    <t>Max lufthastighed m/s</t>
  </si>
  <si>
    <t>Forurening fra bygningen ( 0,1 olf pr. m2 gulv)</t>
  </si>
  <si>
    <t>Utilfredse</t>
  </si>
  <si>
    <t>Forureningskoncentration i decipol</t>
  </si>
  <si>
    <t>CR 1752 s. 70</t>
  </si>
  <si>
    <t>Ventilationshastighed for komfort (l/s)</t>
  </si>
  <si>
    <r>
      <t>Luftskifte (h</t>
    </r>
    <r>
      <rPr>
        <vertAlign val="superscript"/>
        <sz val="10"/>
        <rFont val="Segoe UI"/>
        <family val="2"/>
      </rPr>
      <t>-1</t>
    </r>
    <r>
      <rPr>
        <sz val="10"/>
        <rFont val="Segoe UI"/>
        <family val="2"/>
      </rPr>
      <t>)</t>
    </r>
  </si>
  <si>
    <t>CR 1752 s. 29</t>
  </si>
  <si>
    <t>Ventilationshastighed for sundhed (l/s)</t>
  </si>
  <si>
    <t>Luftskifte (h-1)</t>
  </si>
  <si>
    <t>Max temperaturforskel ml. hoved og fødder</t>
  </si>
  <si>
    <t>Operativ temperatur - dag</t>
  </si>
  <si>
    <t>Operativ temperatur - nat (sovende)</t>
  </si>
  <si>
    <t>www.navlestreng.dk</t>
  </si>
  <si>
    <t>17,0 C +/- 1,0 C</t>
  </si>
  <si>
    <t>-</t>
  </si>
  <si>
    <t>Behandlingsværelser</t>
  </si>
  <si>
    <t>Stuer til spædbørn</t>
  </si>
  <si>
    <t>Børnestuer</t>
  </si>
  <si>
    <t>Værelser til kejsersnit</t>
  </si>
  <si>
    <t>Sygeplejestation</t>
  </si>
  <si>
    <t>Lager (separat)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</si>
</sst>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vertAlign val="superscript"/>
      <sz val="10"/>
      <color theme="1"/>
      <name val="Segoe UI"/>
      <family val="2"/>
    </font>
    <font>
      <vertAlign val="superscript"/>
      <sz val="1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9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pane xSplit="4" ySplit="38" topLeftCell="E39" activePane="bottomRight" state="frozen"/>
      <selection pane="topRight" activeCell="E1" sqref="E1"/>
      <selection pane="bottomLeft" activeCell="A39" sqref="A39"/>
      <selection pane="bottomRight" activeCell="U5" sqref="U5"/>
    </sheetView>
  </sheetViews>
  <sheetFormatPr defaultRowHeight="14.25"/>
  <cols>
    <col min="1" max="1" width="20.28515625" style="2" customWidth="1"/>
    <col min="2" max="2" width="2.28515625" style="2" customWidth="1"/>
    <col min="3" max="3" width="39.7109375" style="2" customWidth="1"/>
    <col min="4" max="4" width="4.7109375" style="2" customWidth="1"/>
    <col min="5" max="5" width="17.7109375" style="2" customWidth="1"/>
    <col min="6" max="6" width="18.85546875" style="2" customWidth="1"/>
    <col min="7" max="7" width="16.140625" style="2" customWidth="1"/>
    <col min="8" max="8" width="16.42578125" style="2" customWidth="1"/>
    <col min="9" max="9" width="17.5703125" style="2" customWidth="1"/>
    <col min="10" max="10" width="16" style="2" customWidth="1"/>
    <col min="11" max="11" width="16.140625" style="2" customWidth="1"/>
    <col min="12" max="12" width="16.28515625" style="2" customWidth="1"/>
    <col min="13" max="13" width="19" style="2" customWidth="1"/>
    <col min="14" max="14" width="17.85546875" style="2" customWidth="1"/>
    <col min="15" max="15" width="16.5703125" style="2" customWidth="1"/>
    <col min="16" max="16" width="17" style="2" customWidth="1"/>
    <col min="17" max="17" width="16" style="2" customWidth="1"/>
    <col min="18" max="18" width="15.5703125" style="2" customWidth="1"/>
    <col min="19" max="19" width="15.42578125" style="2" customWidth="1"/>
    <col min="20" max="20" width="19.42578125" style="2" customWidth="1"/>
    <col min="21" max="21" width="19.5703125" style="2" customWidth="1"/>
    <col min="22" max="22" width="15.7109375" style="2" customWidth="1"/>
    <col min="23" max="23" width="14.85546875" style="2" customWidth="1"/>
    <col min="24" max="24" width="15.85546875" style="2" customWidth="1"/>
    <col min="25" max="25" width="15" style="2" customWidth="1"/>
    <col min="26" max="28" width="14.85546875" style="2" customWidth="1"/>
    <col min="29" max="29" width="15" style="2" customWidth="1"/>
    <col min="30" max="30" width="15.5703125" style="2" customWidth="1"/>
    <col min="31" max="31" width="15" style="2" customWidth="1"/>
    <col min="32" max="16384" width="9.140625" style="2"/>
  </cols>
  <sheetData>
    <row r="1" spans="1:22">
      <c r="A1" s="3" t="s">
        <v>0</v>
      </c>
      <c r="C1" s="4" t="s">
        <v>11</v>
      </c>
      <c r="E1" s="2" t="s">
        <v>27</v>
      </c>
      <c r="F1" s="2" t="s">
        <v>67</v>
      </c>
      <c r="G1" s="2" t="s">
        <v>41</v>
      </c>
      <c r="H1" s="2" t="s">
        <v>42</v>
      </c>
      <c r="I1" s="2" t="s">
        <v>68</v>
      </c>
      <c r="J1" s="2" t="s">
        <v>69</v>
      </c>
      <c r="K1" s="2" t="s">
        <v>31</v>
      </c>
      <c r="L1" s="2" t="s">
        <v>32</v>
      </c>
      <c r="M1" s="2" t="s">
        <v>70</v>
      </c>
      <c r="N1" s="2" t="s">
        <v>71</v>
      </c>
      <c r="O1" s="2" t="s">
        <v>29</v>
      </c>
      <c r="P1" s="2" t="s">
        <v>30</v>
      </c>
      <c r="Q1" s="2" t="s">
        <v>44</v>
      </c>
      <c r="R1" s="2" t="s">
        <v>43</v>
      </c>
      <c r="S1" s="2" t="s">
        <v>45</v>
      </c>
      <c r="T1" s="2" t="s">
        <v>33</v>
      </c>
      <c r="U1" s="2" t="s">
        <v>72</v>
      </c>
      <c r="V1" s="2" t="s">
        <v>46</v>
      </c>
    </row>
    <row r="2" spans="1:22" ht="15.75">
      <c r="A2" s="5"/>
      <c r="C2" s="6" t="s">
        <v>49</v>
      </c>
      <c r="E2" s="2">
        <v>10.8</v>
      </c>
      <c r="F2" s="2">
        <v>8</v>
      </c>
      <c r="G2" s="9">
        <v>14.85</v>
      </c>
      <c r="H2" s="2">
        <v>8</v>
      </c>
      <c r="I2" s="9">
        <v>24.75</v>
      </c>
      <c r="J2" s="9">
        <v>24.75</v>
      </c>
      <c r="K2" s="9">
        <v>24.75</v>
      </c>
      <c r="L2" s="9">
        <v>24.75</v>
      </c>
      <c r="M2" s="9">
        <v>16.225000000000001</v>
      </c>
      <c r="N2" s="2">
        <v>22</v>
      </c>
      <c r="O2" s="9">
        <v>15.125</v>
      </c>
      <c r="P2" s="2">
        <v>11</v>
      </c>
      <c r="Q2" s="9">
        <v>14.85</v>
      </c>
      <c r="R2" s="9">
        <v>7.4249999999999998</v>
      </c>
      <c r="S2" s="2">
        <v>3.5</v>
      </c>
      <c r="T2" s="9">
        <v>13.75</v>
      </c>
      <c r="U2" s="2">
        <v>16.25</v>
      </c>
      <c r="V2" s="9">
        <v>13.75</v>
      </c>
    </row>
    <row r="3" spans="1:22" ht="15.75">
      <c r="C3" s="2" t="s">
        <v>48</v>
      </c>
      <c r="E3" s="2">
        <f>SUM(E2*2.5)</f>
        <v>27</v>
      </c>
      <c r="F3" s="2">
        <f>SUM(F2*2.5)</f>
        <v>20</v>
      </c>
      <c r="G3" s="9">
        <f>SUM(G2*2.5)</f>
        <v>37.125</v>
      </c>
      <c r="H3" s="2">
        <f>SUM(H2*2.5)</f>
        <v>20</v>
      </c>
      <c r="I3" s="9">
        <f>SUM(I2*2.5)</f>
        <v>61.875</v>
      </c>
      <c r="J3" s="9">
        <f>SUM(J2*2.5)</f>
        <v>61.875</v>
      </c>
      <c r="K3" s="9">
        <f>SUM(K2*2.5)</f>
        <v>61.875</v>
      </c>
      <c r="L3" s="9">
        <f>SUM(L2*2.5)</f>
        <v>61.875</v>
      </c>
      <c r="M3" s="9">
        <f>SUM(M2*2.5)</f>
        <v>40.5625</v>
      </c>
      <c r="N3" s="2">
        <f>SUM(N2*2.5)</f>
        <v>55</v>
      </c>
      <c r="O3" s="9">
        <f>SUM(O2*2.5)</f>
        <v>37.8125</v>
      </c>
      <c r="P3" s="9">
        <f>SUM(P2*2.5)</f>
        <v>27.5</v>
      </c>
      <c r="Q3" s="9">
        <f>SUM(Q2*2.5)</f>
        <v>37.125</v>
      </c>
      <c r="R3" s="9">
        <f>SUM(R2*2.5)</f>
        <v>18.5625</v>
      </c>
      <c r="S3" s="2">
        <f>SUM(S2*2)</f>
        <v>7</v>
      </c>
      <c r="T3" s="9">
        <f>SUM(T2*2.5)</f>
        <v>34.375</v>
      </c>
      <c r="U3" s="2">
        <f>SUM(U2*2.4)</f>
        <v>39</v>
      </c>
      <c r="V3" s="9">
        <f>SUM(V2*2.5)</f>
        <v>34.375</v>
      </c>
    </row>
    <row r="4" spans="1:22">
      <c r="A4" s="5" t="s">
        <v>1</v>
      </c>
      <c r="C4" s="6" t="s">
        <v>12</v>
      </c>
      <c r="E4" s="2" t="s">
        <v>28</v>
      </c>
      <c r="F4" s="2" t="s">
        <v>28</v>
      </c>
      <c r="G4" s="2" t="s">
        <v>28</v>
      </c>
      <c r="H4" s="2" t="s">
        <v>28</v>
      </c>
      <c r="I4" s="2" t="s">
        <v>28</v>
      </c>
      <c r="J4" s="2" t="s">
        <v>28</v>
      </c>
      <c r="K4" s="2" t="s">
        <v>28</v>
      </c>
      <c r="L4" s="2" t="s">
        <v>28</v>
      </c>
      <c r="M4" s="2" t="s">
        <v>28</v>
      </c>
      <c r="N4" s="2" t="s">
        <v>28</v>
      </c>
      <c r="O4" s="2" t="s">
        <v>28</v>
      </c>
      <c r="P4" s="2" t="s">
        <v>28</v>
      </c>
      <c r="Q4" s="2" t="s">
        <v>28</v>
      </c>
      <c r="R4" s="2" t="s">
        <v>28</v>
      </c>
      <c r="S4" s="2" t="s">
        <v>28</v>
      </c>
      <c r="T4" s="2" t="s">
        <v>28</v>
      </c>
      <c r="U4" s="2" t="s">
        <v>28</v>
      </c>
      <c r="V4" s="2" t="s">
        <v>28</v>
      </c>
    </row>
    <row r="5" spans="1:22">
      <c r="A5" s="5"/>
      <c r="C5" s="6" t="s">
        <v>13</v>
      </c>
      <c r="E5" s="2">
        <v>2</v>
      </c>
      <c r="F5" s="2">
        <v>3</v>
      </c>
      <c r="G5" s="2">
        <v>5</v>
      </c>
      <c r="H5" s="2">
        <v>3</v>
      </c>
      <c r="I5" s="2">
        <v>10</v>
      </c>
      <c r="J5" s="2">
        <v>10</v>
      </c>
      <c r="K5" s="2">
        <v>8</v>
      </c>
      <c r="L5" s="2">
        <v>5</v>
      </c>
      <c r="M5" s="2">
        <v>4</v>
      </c>
      <c r="N5" s="2">
        <v>4</v>
      </c>
      <c r="O5" s="2">
        <v>2</v>
      </c>
      <c r="P5" s="2">
        <v>1</v>
      </c>
      <c r="Q5" s="2">
        <v>3</v>
      </c>
      <c r="R5" s="2">
        <v>1</v>
      </c>
      <c r="S5" s="2">
        <v>2</v>
      </c>
      <c r="T5" s="2">
        <v>2</v>
      </c>
      <c r="U5" s="2">
        <v>2</v>
      </c>
      <c r="V5" s="2">
        <v>2</v>
      </c>
    </row>
    <row r="6" spans="1:22">
      <c r="A6" s="5"/>
      <c r="C6" s="6"/>
    </row>
    <row r="7" spans="1:22">
      <c r="A7" s="5"/>
      <c r="C7" s="4" t="s">
        <v>14</v>
      </c>
    </row>
    <row r="8" spans="1:22">
      <c r="A8" s="5" t="s">
        <v>2</v>
      </c>
      <c r="C8" s="6" t="s">
        <v>47</v>
      </c>
      <c r="E8" s="2">
        <v>1.2</v>
      </c>
      <c r="F8" s="2">
        <v>1.2</v>
      </c>
      <c r="G8" s="2">
        <v>1.2</v>
      </c>
      <c r="H8" s="2">
        <v>1.2</v>
      </c>
      <c r="I8" s="2">
        <v>1.2</v>
      </c>
      <c r="J8" s="2">
        <v>1.2</v>
      </c>
      <c r="K8" s="2">
        <v>1.2</v>
      </c>
      <c r="L8" s="2">
        <v>1.6</v>
      </c>
      <c r="M8" s="2">
        <v>1.2</v>
      </c>
      <c r="N8" s="2">
        <v>1.2</v>
      </c>
      <c r="O8" s="2">
        <v>1.2</v>
      </c>
      <c r="P8" s="2">
        <v>1.2</v>
      </c>
      <c r="Q8" s="2">
        <v>1.2</v>
      </c>
      <c r="R8" s="2">
        <v>1.2</v>
      </c>
      <c r="S8" s="2">
        <v>1.2</v>
      </c>
      <c r="T8" s="2">
        <v>1.2</v>
      </c>
      <c r="U8" s="2">
        <v>1.2</v>
      </c>
      <c r="V8" s="2">
        <v>1.2</v>
      </c>
    </row>
    <row r="9" spans="1:22">
      <c r="A9" s="5" t="s">
        <v>3</v>
      </c>
      <c r="C9" s="6" t="s">
        <v>35</v>
      </c>
      <c r="E9" s="2" t="s">
        <v>34</v>
      </c>
      <c r="F9" s="2" t="s">
        <v>34</v>
      </c>
      <c r="G9" s="2" t="s">
        <v>34</v>
      </c>
      <c r="H9" s="2" t="s">
        <v>34</v>
      </c>
      <c r="I9" s="2" t="s">
        <v>34</v>
      </c>
      <c r="J9" s="2" t="s">
        <v>34</v>
      </c>
      <c r="K9" s="2" t="s">
        <v>34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 t="s">
        <v>34</v>
      </c>
      <c r="V9" s="2" t="s">
        <v>34</v>
      </c>
    </row>
    <row r="10" spans="1:22">
      <c r="A10" s="5" t="s">
        <v>4</v>
      </c>
      <c r="C10" s="6" t="s">
        <v>62</v>
      </c>
      <c r="E10" s="2" t="s">
        <v>36</v>
      </c>
      <c r="F10" s="2" t="s">
        <v>36</v>
      </c>
      <c r="G10" s="2" t="s">
        <v>36</v>
      </c>
      <c r="H10" s="2" t="s">
        <v>36</v>
      </c>
      <c r="I10" s="2" t="s">
        <v>36</v>
      </c>
      <c r="J10" s="2" t="s">
        <v>36</v>
      </c>
      <c r="K10" s="2" t="s">
        <v>36</v>
      </c>
      <c r="L10" s="2" t="s">
        <v>36</v>
      </c>
      <c r="M10" s="2" t="s">
        <v>36</v>
      </c>
      <c r="N10" s="2" t="s">
        <v>36</v>
      </c>
      <c r="O10" s="2" t="s">
        <v>36</v>
      </c>
      <c r="P10" s="2" t="s">
        <v>36</v>
      </c>
      <c r="Q10" s="2" t="s">
        <v>36</v>
      </c>
      <c r="R10" s="2" t="s">
        <v>36</v>
      </c>
      <c r="S10" s="2" t="s">
        <v>36</v>
      </c>
      <c r="T10" s="2" t="s">
        <v>36</v>
      </c>
      <c r="U10" s="2" t="s">
        <v>36</v>
      </c>
      <c r="V10" s="2" t="s">
        <v>36</v>
      </c>
    </row>
    <row r="11" spans="1:22" ht="15">
      <c r="A11" t="s">
        <v>64</v>
      </c>
      <c r="C11" s="2" t="s">
        <v>63</v>
      </c>
      <c r="E11" s="2" t="s">
        <v>66</v>
      </c>
      <c r="F11" s="2" t="s">
        <v>66</v>
      </c>
      <c r="G11" s="2" t="s">
        <v>66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66</v>
      </c>
      <c r="M11" s="2" t="s">
        <v>66</v>
      </c>
      <c r="N11" s="2" t="s">
        <v>65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65</v>
      </c>
      <c r="T11" s="2" t="s">
        <v>66</v>
      </c>
      <c r="U11" s="2" t="s">
        <v>66</v>
      </c>
      <c r="V11" s="2" t="s">
        <v>66</v>
      </c>
    </row>
    <row r="12" spans="1:22">
      <c r="A12" s="5" t="s">
        <v>5</v>
      </c>
      <c r="C12" s="6" t="s">
        <v>15</v>
      </c>
      <c r="E12" s="7">
        <v>0.1</v>
      </c>
      <c r="F12" s="7">
        <v>0.1</v>
      </c>
      <c r="G12" s="7">
        <v>0.1</v>
      </c>
      <c r="H12" s="7">
        <v>0.1</v>
      </c>
      <c r="I12" s="7">
        <v>0.1</v>
      </c>
      <c r="J12" s="7">
        <v>0.1</v>
      </c>
      <c r="K12" s="7">
        <v>0.1</v>
      </c>
      <c r="L12" s="7">
        <v>0.1</v>
      </c>
      <c r="M12" s="7">
        <v>0.1</v>
      </c>
      <c r="N12" s="7">
        <v>0.1</v>
      </c>
      <c r="O12" s="7">
        <v>0.1</v>
      </c>
      <c r="P12" s="7">
        <v>0.1</v>
      </c>
      <c r="Q12" s="7">
        <v>0.1</v>
      </c>
      <c r="R12" s="7">
        <v>0.1</v>
      </c>
      <c r="S12" s="7">
        <v>0.1</v>
      </c>
      <c r="T12" s="7">
        <v>0.1</v>
      </c>
      <c r="U12" s="7">
        <v>0.1</v>
      </c>
      <c r="V12" s="7">
        <v>0.1</v>
      </c>
    </row>
    <row r="13" spans="1:22">
      <c r="A13" s="5" t="s">
        <v>5</v>
      </c>
      <c r="C13" s="6" t="s">
        <v>16</v>
      </c>
      <c r="E13" s="2" t="s">
        <v>37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37</v>
      </c>
      <c r="K13" s="2" t="s">
        <v>37</v>
      </c>
      <c r="L13" s="2" t="s">
        <v>37</v>
      </c>
      <c r="M13" s="2" t="s">
        <v>37</v>
      </c>
      <c r="N13" s="2" t="s">
        <v>37</v>
      </c>
      <c r="O13" s="2" t="s">
        <v>37</v>
      </c>
      <c r="P13" s="2" t="s">
        <v>37</v>
      </c>
      <c r="Q13" s="2" t="s">
        <v>37</v>
      </c>
      <c r="R13" s="2" t="s">
        <v>37</v>
      </c>
      <c r="S13" s="2" t="s">
        <v>37</v>
      </c>
      <c r="T13" s="2" t="s">
        <v>37</v>
      </c>
      <c r="U13" s="2" t="s">
        <v>37</v>
      </c>
      <c r="V13" s="2" t="s">
        <v>37</v>
      </c>
    </row>
    <row r="14" spans="1:22" ht="15">
      <c r="A14" s="5"/>
      <c r="C14" s="6"/>
      <c r="F14" s="1"/>
    </row>
    <row r="15" spans="1:22">
      <c r="A15" s="5" t="s">
        <v>5</v>
      </c>
      <c r="C15" s="6" t="s">
        <v>17</v>
      </c>
      <c r="E15" s="2" t="s">
        <v>38</v>
      </c>
      <c r="F15" s="2" t="s">
        <v>38</v>
      </c>
      <c r="G15" s="2" t="s">
        <v>38</v>
      </c>
      <c r="H15" s="2" t="s">
        <v>38</v>
      </c>
      <c r="I15" s="2" t="s">
        <v>38</v>
      </c>
      <c r="J15" s="2" t="s">
        <v>38</v>
      </c>
      <c r="K15" s="2" t="s">
        <v>38</v>
      </c>
      <c r="L15" s="2" t="s">
        <v>38</v>
      </c>
      <c r="M15" s="2" t="s">
        <v>38</v>
      </c>
      <c r="N15" s="2" t="s">
        <v>38</v>
      </c>
      <c r="O15" s="2" t="s">
        <v>38</v>
      </c>
      <c r="P15" s="2" t="s">
        <v>38</v>
      </c>
      <c r="Q15" s="2" t="s">
        <v>38</v>
      </c>
      <c r="R15" s="2" t="s">
        <v>38</v>
      </c>
      <c r="S15" s="2" t="s">
        <v>38</v>
      </c>
      <c r="T15" s="2" t="s">
        <v>38</v>
      </c>
      <c r="U15" s="2" t="s">
        <v>38</v>
      </c>
      <c r="V15" s="2" t="s">
        <v>38</v>
      </c>
    </row>
    <row r="16" spans="1:22">
      <c r="A16" s="5" t="s">
        <v>5</v>
      </c>
      <c r="C16" s="6" t="s">
        <v>18</v>
      </c>
      <c r="E16" s="2" t="s">
        <v>39</v>
      </c>
      <c r="F16" s="2" t="s">
        <v>39</v>
      </c>
      <c r="G16" s="2" t="s">
        <v>39</v>
      </c>
      <c r="H16" s="2" t="s">
        <v>39</v>
      </c>
      <c r="I16" s="2" t="s">
        <v>39</v>
      </c>
      <c r="J16" s="2" t="s">
        <v>39</v>
      </c>
      <c r="K16" s="2" t="s">
        <v>39</v>
      </c>
      <c r="L16" s="2" t="s">
        <v>39</v>
      </c>
      <c r="M16" s="2" t="s">
        <v>39</v>
      </c>
      <c r="N16" s="2" t="s">
        <v>39</v>
      </c>
      <c r="O16" s="2" t="s">
        <v>39</v>
      </c>
      <c r="P16" s="2" t="s">
        <v>39</v>
      </c>
      <c r="Q16" s="2" t="s">
        <v>39</v>
      </c>
      <c r="R16" s="2" t="s">
        <v>39</v>
      </c>
      <c r="S16" s="2" t="s">
        <v>39</v>
      </c>
      <c r="T16" s="2" t="s">
        <v>39</v>
      </c>
      <c r="U16" s="2" t="s">
        <v>39</v>
      </c>
      <c r="V16" s="2" t="s">
        <v>39</v>
      </c>
    </row>
    <row r="17" spans="1:22">
      <c r="A17" s="5" t="s">
        <v>5</v>
      </c>
      <c r="C17" s="6" t="s">
        <v>19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40</v>
      </c>
      <c r="J17" s="2" t="s">
        <v>40</v>
      </c>
      <c r="K17" s="2" t="s">
        <v>40</v>
      </c>
      <c r="L17" s="2" t="s">
        <v>40</v>
      </c>
      <c r="M17" s="2" t="s">
        <v>40</v>
      </c>
      <c r="N17" s="2" t="s">
        <v>40</v>
      </c>
      <c r="O17" s="2" t="s">
        <v>40</v>
      </c>
      <c r="P17" s="2" t="s">
        <v>40</v>
      </c>
      <c r="Q17" s="2" t="s">
        <v>40</v>
      </c>
      <c r="R17" s="2" t="s">
        <v>40</v>
      </c>
      <c r="S17" s="2" t="s">
        <v>40</v>
      </c>
      <c r="T17" s="2" t="s">
        <v>40</v>
      </c>
      <c r="U17" s="2" t="s">
        <v>40</v>
      </c>
      <c r="V17" s="2" t="s">
        <v>40</v>
      </c>
    </row>
    <row r="18" spans="1:22">
      <c r="A18" s="5" t="s">
        <v>5</v>
      </c>
      <c r="C18" s="6" t="s">
        <v>20</v>
      </c>
      <c r="E18" s="2" t="s">
        <v>39</v>
      </c>
      <c r="F18" s="2" t="s">
        <v>39</v>
      </c>
      <c r="G18" s="2" t="s">
        <v>39</v>
      </c>
      <c r="H18" s="2" t="s">
        <v>39</v>
      </c>
      <c r="I18" s="2" t="s">
        <v>39</v>
      </c>
      <c r="J18" s="2" t="s">
        <v>39</v>
      </c>
      <c r="K18" s="2" t="s">
        <v>39</v>
      </c>
      <c r="L18" s="2" t="s">
        <v>39</v>
      </c>
      <c r="M18" s="2" t="s">
        <v>39</v>
      </c>
      <c r="N18" s="2" t="s">
        <v>39</v>
      </c>
      <c r="O18" s="2" t="s">
        <v>39</v>
      </c>
      <c r="P18" s="2" t="s">
        <v>39</v>
      </c>
      <c r="Q18" s="2" t="s">
        <v>39</v>
      </c>
      <c r="R18" s="2" t="s">
        <v>39</v>
      </c>
      <c r="S18" s="2" t="s">
        <v>39</v>
      </c>
      <c r="T18" s="2" t="s">
        <v>39</v>
      </c>
      <c r="U18" s="2" t="s">
        <v>39</v>
      </c>
      <c r="V18" s="2" t="s">
        <v>39</v>
      </c>
    </row>
    <row r="19" spans="1:22">
      <c r="A19" s="5" t="s">
        <v>50</v>
      </c>
      <c r="C19" s="6" t="s">
        <v>51</v>
      </c>
      <c r="E19" s="2">
        <v>0.15</v>
      </c>
      <c r="F19" s="2">
        <v>0.15</v>
      </c>
      <c r="G19" s="2">
        <v>0.15</v>
      </c>
      <c r="H19" s="2">
        <v>0.15</v>
      </c>
      <c r="I19" s="2">
        <v>0.15</v>
      </c>
      <c r="J19" s="2">
        <v>0.15</v>
      </c>
      <c r="K19" s="2">
        <v>0.15</v>
      </c>
      <c r="L19" s="2">
        <v>0.15</v>
      </c>
      <c r="M19" s="2">
        <v>0.15</v>
      </c>
      <c r="N19" s="2">
        <v>0.15</v>
      </c>
      <c r="O19" s="2">
        <v>0.15</v>
      </c>
      <c r="P19" s="2">
        <v>0.15</v>
      </c>
      <c r="Q19" s="2">
        <v>0.15</v>
      </c>
      <c r="R19" s="2">
        <v>0.15</v>
      </c>
      <c r="S19" s="2">
        <v>0.15</v>
      </c>
      <c r="T19" s="2">
        <v>0.15</v>
      </c>
      <c r="U19" s="2">
        <v>0.15</v>
      </c>
      <c r="V19" s="2">
        <v>0.15</v>
      </c>
    </row>
    <row r="20" spans="1:22">
      <c r="A20" s="5"/>
      <c r="C20" s="6"/>
    </row>
    <row r="21" spans="1:22">
      <c r="A21" s="5" t="s">
        <v>6</v>
      </c>
      <c r="C21" s="6" t="s">
        <v>61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2">
        <v>3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</row>
    <row r="22" spans="1:22">
      <c r="A22" s="5"/>
      <c r="C22" s="6"/>
    </row>
    <row r="23" spans="1:22">
      <c r="A23" s="5"/>
      <c r="C23" s="4" t="s">
        <v>21</v>
      </c>
    </row>
    <row r="24" spans="1:22">
      <c r="A24" s="5"/>
      <c r="C24" s="6" t="s">
        <v>22</v>
      </c>
      <c r="E24" s="8">
        <f t="shared" ref="E24:F24" si="0">SUM(E5/E2)</f>
        <v>0.18518518518518517</v>
      </c>
      <c r="F24" s="8">
        <f t="shared" si="0"/>
        <v>0.375</v>
      </c>
      <c r="G24" s="8">
        <f>SUM(G5/G2)</f>
        <v>0.33670033670033672</v>
      </c>
      <c r="H24" s="8">
        <f>SUM(H5/H2)</f>
        <v>0.375</v>
      </c>
      <c r="I24" s="8">
        <f>SUM(I5/I2)</f>
        <v>0.40404040404040403</v>
      </c>
      <c r="J24" s="8">
        <f>SUM(J5/J2)</f>
        <v>0.40404040404040403</v>
      </c>
      <c r="K24" s="8">
        <f>SUM(K5/K2)</f>
        <v>0.32323232323232326</v>
      </c>
      <c r="L24" s="8">
        <f>SUM(L5/L2)</f>
        <v>0.20202020202020202</v>
      </c>
      <c r="M24" s="8">
        <f>SUM(M5/M2)</f>
        <v>0.24653312788906007</v>
      </c>
      <c r="N24" s="8">
        <f>SUM(N5/N2)</f>
        <v>0.18181818181818182</v>
      </c>
      <c r="O24" s="8">
        <f>SUM(O5/O2)</f>
        <v>0.13223140495867769</v>
      </c>
      <c r="P24" s="8">
        <f>SUM(P5/P2)</f>
        <v>9.0909090909090912E-2</v>
      </c>
      <c r="Q24" s="8">
        <f>SUM(Q5/Q2)</f>
        <v>0.20202020202020202</v>
      </c>
      <c r="R24" s="8">
        <f>SUM(R5/R2)</f>
        <v>0.13468013468013468</v>
      </c>
      <c r="S24" s="8">
        <f>SUM(S5/S2)</f>
        <v>0.5714285714285714</v>
      </c>
      <c r="T24" s="8">
        <f>SUM(T5/T2)</f>
        <v>0.14545454545454545</v>
      </c>
      <c r="U24" s="8">
        <f>SUM(U5/U2)</f>
        <v>0.12307692307692308</v>
      </c>
      <c r="V24" s="8">
        <f>SUM(V5/V2)</f>
        <v>0.14545454545454545</v>
      </c>
    </row>
    <row r="25" spans="1:22">
      <c r="A25" s="5" t="s">
        <v>7</v>
      </c>
      <c r="C25" s="6" t="s">
        <v>23</v>
      </c>
      <c r="E25" s="2">
        <f t="shared" ref="E25:F25" si="1">SUM(E5)</f>
        <v>2</v>
      </c>
      <c r="F25" s="2">
        <f t="shared" si="1"/>
        <v>3</v>
      </c>
      <c r="G25" s="2">
        <f>SUM(G5)</f>
        <v>5</v>
      </c>
      <c r="H25" s="2">
        <f>SUM(H5)</f>
        <v>3</v>
      </c>
      <c r="I25" s="2">
        <f>SUM(I5)</f>
        <v>10</v>
      </c>
      <c r="J25" s="2">
        <f>SUM(J5)</f>
        <v>10</v>
      </c>
      <c r="K25" s="2">
        <f>SUM(K5)</f>
        <v>8</v>
      </c>
      <c r="L25" s="2">
        <f>SUM(L5)</f>
        <v>5</v>
      </c>
      <c r="M25" s="2">
        <f>SUM(M5)</f>
        <v>4</v>
      </c>
      <c r="N25" s="2">
        <f>SUM(N5)</f>
        <v>4</v>
      </c>
      <c r="O25" s="2">
        <f>SUM(O5)</f>
        <v>2</v>
      </c>
      <c r="P25" s="2">
        <f>SUM(P5)</f>
        <v>1</v>
      </c>
      <c r="Q25" s="2">
        <f>SUM(Q5)</f>
        <v>3</v>
      </c>
      <c r="R25" s="2">
        <f>SUM(R5)</f>
        <v>1</v>
      </c>
      <c r="S25" s="2">
        <f>SUM(S5)</f>
        <v>2</v>
      </c>
      <c r="T25" s="2">
        <f>SUM(T5)</f>
        <v>2</v>
      </c>
      <c r="U25" s="2">
        <f>SUM(U5)</f>
        <v>2</v>
      </c>
      <c r="V25" s="2">
        <f>SUM(V5)</f>
        <v>2</v>
      </c>
    </row>
    <row r="26" spans="1:22">
      <c r="A26" s="5" t="s">
        <v>8</v>
      </c>
      <c r="C26" s="6" t="s">
        <v>52</v>
      </c>
      <c r="E26" s="2">
        <f t="shared" ref="E26:F26" si="2">SUM(E2/10)</f>
        <v>1.08</v>
      </c>
      <c r="F26" s="8">
        <f t="shared" si="2"/>
        <v>0.8</v>
      </c>
      <c r="G26" s="8">
        <f>SUM(G2/10)</f>
        <v>1.4849999999999999</v>
      </c>
      <c r="H26" s="8">
        <f>SUM(H2/10)</f>
        <v>0.8</v>
      </c>
      <c r="I26" s="8">
        <f>SUM(I2/10)</f>
        <v>2.4750000000000001</v>
      </c>
      <c r="J26" s="8">
        <f>SUM(J2/10)</f>
        <v>2.4750000000000001</v>
      </c>
      <c r="K26" s="8">
        <f>SUM(K2/10)</f>
        <v>2.4750000000000001</v>
      </c>
      <c r="L26" s="8">
        <f>SUM(L2/10)</f>
        <v>2.4750000000000001</v>
      </c>
      <c r="M26" s="8">
        <f>SUM(M2/10)</f>
        <v>1.6225000000000001</v>
      </c>
      <c r="N26" s="8">
        <f>SUM(N2/10)</f>
        <v>2.2000000000000002</v>
      </c>
      <c r="O26" s="8">
        <f>SUM(O2/10)</f>
        <v>1.5125</v>
      </c>
      <c r="P26" s="8">
        <f>SUM(P2/10)</f>
        <v>1.1000000000000001</v>
      </c>
      <c r="Q26" s="8">
        <f>SUM(Q2/10)</f>
        <v>1.4849999999999999</v>
      </c>
      <c r="R26" s="8">
        <f>SUM(R2/10)</f>
        <v>0.74249999999999994</v>
      </c>
      <c r="S26" s="2">
        <f>SUM(S2/10)</f>
        <v>0.35</v>
      </c>
      <c r="T26" s="2">
        <f>SUM(T2/10)</f>
        <v>1.375</v>
      </c>
      <c r="U26" s="2">
        <f>SUM(U2/10)</f>
        <v>1.625</v>
      </c>
      <c r="V26" s="2">
        <f>SUM(V2/10)</f>
        <v>1.375</v>
      </c>
    </row>
    <row r="27" spans="1:22">
      <c r="A27" s="5"/>
      <c r="C27" s="6"/>
    </row>
    <row r="28" spans="1:22">
      <c r="A28" s="5"/>
      <c r="C28" s="4" t="s">
        <v>24</v>
      </c>
    </row>
    <row r="29" spans="1:22">
      <c r="A29" s="5" t="s">
        <v>9</v>
      </c>
      <c r="C29" s="6" t="s">
        <v>53</v>
      </c>
      <c r="E29" s="7">
        <v>0.2</v>
      </c>
      <c r="F29" s="7">
        <v>0.2</v>
      </c>
      <c r="G29" s="7">
        <v>0.2</v>
      </c>
      <c r="H29" s="7">
        <v>0.2</v>
      </c>
      <c r="I29" s="7">
        <v>0.2</v>
      </c>
      <c r="J29" s="7">
        <v>0.2</v>
      </c>
      <c r="K29" s="7">
        <v>0.2</v>
      </c>
      <c r="L29" s="7">
        <v>0.2</v>
      </c>
      <c r="M29" s="7">
        <v>0.2</v>
      </c>
      <c r="N29" s="7">
        <v>0.2</v>
      </c>
      <c r="O29" s="7">
        <v>0.2</v>
      </c>
      <c r="P29" s="7">
        <v>0.2</v>
      </c>
      <c r="Q29" s="7">
        <v>0.2</v>
      </c>
      <c r="R29" s="7">
        <v>0.2</v>
      </c>
      <c r="S29" s="7">
        <v>0.2</v>
      </c>
      <c r="T29" s="7">
        <v>0.2</v>
      </c>
      <c r="U29" s="7">
        <v>0.2</v>
      </c>
      <c r="V29" s="7">
        <v>0.2</v>
      </c>
    </row>
    <row r="30" spans="1:22">
      <c r="A30" s="5" t="s">
        <v>9</v>
      </c>
      <c r="C30" s="6" t="s">
        <v>54</v>
      </c>
      <c r="E30" s="2">
        <v>1.4</v>
      </c>
      <c r="F30" s="2">
        <v>1.4</v>
      </c>
      <c r="G30" s="2">
        <v>1.4</v>
      </c>
      <c r="H30" s="2">
        <v>1.4</v>
      </c>
      <c r="I30" s="2">
        <v>1.4</v>
      </c>
      <c r="J30" s="2">
        <v>1.4</v>
      </c>
      <c r="K30" s="2">
        <v>1.4</v>
      </c>
      <c r="L30" s="2">
        <v>1.4</v>
      </c>
      <c r="M30" s="2">
        <v>1.4</v>
      </c>
      <c r="N30" s="2">
        <v>1.4</v>
      </c>
      <c r="O30" s="2">
        <v>1.4</v>
      </c>
      <c r="P30" s="2">
        <v>1.4</v>
      </c>
      <c r="Q30" s="2">
        <v>1.4</v>
      </c>
      <c r="R30" s="2">
        <v>1.4</v>
      </c>
      <c r="S30" s="2">
        <v>1.4</v>
      </c>
      <c r="T30" s="2">
        <v>1.4</v>
      </c>
      <c r="U30" s="2">
        <v>1.4</v>
      </c>
      <c r="V30" s="2">
        <v>1.4</v>
      </c>
    </row>
    <row r="31" spans="1:22">
      <c r="A31" s="5" t="s">
        <v>8</v>
      </c>
      <c r="C31" s="6" t="s">
        <v>25</v>
      </c>
      <c r="E31" s="2">
        <v>0.1</v>
      </c>
      <c r="F31" s="2">
        <v>0.1</v>
      </c>
      <c r="G31" s="2">
        <v>0.1</v>
      </c>
      <c r="H31" s="2">
        <v>0.1</v>
      </c>
      <c r="I31" s="2">
        <v>0.1</v>
      </c>
      <c r="J31" s="2">
        <v>0.1</v>
      </c>
      <c r="K31" s="2">
        <v>0.1</v>
      </c>
      <c r="L31" s="2">
        <v>0.1</v>
      </c>
      <c r="M31" s="2">
        <v>0.1</v>
      </c>
      <c r="N31" s="2">
        <v>0.1</v>
      </c>
      <c r="O31" s="2">
        <v>0.1</v>
      </c>
      <c r="P31" s="2">
        <v>0.1</v>
      </c>
      <c r="Q31" s="2">
        <v>0.1</v>
      </c>
      <c r="R31" s="2">
        <v>0.1</v>
      </c>
      <c r="S31" s="2">
        <v>0.1</v>
      </c>
      <c r="T31" s="2">
        <v>0.1</v>
      </c>
      <c r="U31" s="2">
        <v>0.1</v>
      </c>
      <c r="V31" s="2">
        <v>0.1</v>
      </c>
    </row>
    <row r="32" spans="1:22">
      <c r="A32" s="5" t="s">
        <v>55</v>
      </c>
      <c r="C32" s="6" t="s">
        <v>26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</row>
    <row r="33" spans="1:22">
      <c r="C33" s="4"/>
    </row>
    <row r="34" spans="1:22">
      <c r="A34" s="2" t="s">
        <v>10</v>
      </c>
      <c r="C34" s="6" t="s">
        <v>56</v>
      </c>
      <c r="E34" s="8">
        <f t="shared" ref="E34:F34" si="3">SUM(10*(((E5/E2)+0.1)/(E30-E31)))</f>
        <v>2.1937321937321941</v>
      </c>
      <c r="F34" s="8">
        <f t="shared" si="3"/>
        <v>3.6538461538461542</v>
      </c>
      <c r="G34" s="8">
        <f>SUM(10*(((G5/G2)+0.1)/(G30-G31)))</f>
        <v>3.3592333592333596</v>
      </c>
      <c r="H34" s="8">
        <f>SUM(10*(((H5/H2)+0.1)/(H30-H31)))</f>
        <v>3.6538461538461542</v>
      </c>
      <c r="I34" s="8">
        <f>SUM(10*(((I5/I2)+0.1)/(I30-I31)))</f>
        <v>3.8772338772338779</v>
      </c>
      <c r="J34" s="8">
        <f>SUM(10*(((J5/J2)+0.1)/(J30-J31)))</f>
        <v>3.8772338772338779</v>
      </c>
      <c r="K34" s="8">
        <f>SUM(10*(((K5/K2)+0.1)/(K30-K31)))</f>
        <v>3.2556332556332568</v>
      </c>
      <c r="L34" s="8">
        <f>SUM(10*(((L5/L2)+0.1)/(L30-L31)))</f>
        <v>2.3232323232323235</v>
      </c>
      <c r="M34" s="8">
        <f>SUM(10*(((M5/M2)+0.1)/(M30-M31)))</f>
        <v>2.6656394453004628</v>
      </c>
      <c r="N34" s="8">
        <f>SUM(10*(((N5/N2)+0.1)/(N30-N31)))</f>
        <v>2.1678321678321684</v>
      </c>
      <c r="O34" s="8">
        <f>SUM(10*(((O5/O2)+0.1)/(O30-O31)))</f>
        <v>1.7863954227590595</v>
      </c>
      <c r="P34" s="8">
        <f>SUM(10*(((P5/P2)+0.1)/(P30-P31)))</f>
        <v>1.4685314685314688</v>
      </c>
      <c r="Q34" s="8">
        <f>SUM(10*(((Q5/Q2)+0.1)/(Q30-Q31)))</f>
        <v>2.3232323232323235</v>
      </c>
      <c r="R34" s="8">
        <f>SUM(10*(((R5/R2)+0.1)/(R30-R31)))</f>
        <v>1.8052318052318057</v>
      </c>
      <c r="S34" s="8">
        <f>SUM(10*(((S5/S2)+0.1)/(S30-S31)))</f>
        <v>5.1648351648351651</v>
      </c>
      <c r="T34" s="8">
        <f>SUM(10*(((T5/T2)+0.1)/(T30-T31)))</f>
        <v>1.8881118881118883</v>
      </c>
      <c r="U34" s="8">
        <f>SUM(10*(((U5/U2)+0.1)/(U30-U31)))</f>
        <v>1.7159763313609471</v>
      </c>
      <c r="V34" s="8">
        <f>SUM(10*(((V5/V2)+0.1)/(V30-V31)))</f>
        <v>1.8881118881118883</v>
      </c>
    </row>
    <row r="35" spans="1:22" ht="15.75">
      <c r="C35" s="6" t="s">
        <v>57</v>
      </c>
      <c r="E35" s="8">
        <f t="shared" ref="E35:F35" si="4">SUM(((E34*3.6)/E3)*E2)</f>
        <v>3.1589743589743597</v>
      </c>
      <c r="F35" s="8">
        <f t="shared" si="4"/>
        <v>5.2615384615384624</v>
      </c>
      <c r="G35" s="8">
        <f>SUM(((G34*3.6)/G3)*G2)</f>
        <v>4.8372960372960376</v>
      </c>
      <c r="H35" s="8">
        <f>SUM(((H34*3.6)/H3)*H2)</f>
        <v>5.2615384615384624</v>
      </c>
      <c r="I35" s="8">
        <f>SUM(((I34*3.6)/I3)*I2)</f>
        <v>5.5832167832167841</v>
      </c>
      <c r="J35" s="8">
        <f>SUM(((J34*3.6)/J3)*J2)</f>
        <v>5.5832167832167841</v>
      </c>
      <c r="K35" s="8">
        <f>SUM(((K34*3.6)/K3)*K2)</f>
        <v>4.6881118881118899</v>
      </c>
      <c r="L35" s="8">
        <f>SUM(((L34*3.6)/L3)*L2)</f>
        <v>3.3454545454545461</v>
      </c>
      <c r="M35" s="8">
        <f>SUM(((M34*3.6)/M3)*M2)</f>
        <v>3.8385208012326668</v>
      </c>
      <c r="N35" s="8">
        <f>SUM(((N34*3.6)/N3)*N2)</f>
        <v>3.1216783216783224</v>
      </c>
      <c r="O35" s="8">
        <f>SUM(((O34*3.6)/O3)*O2)</f>
        <v>2.5724094087730456</v>
      </c>
      <c r="P35" s="8">
        <f>SUM(((P34*3.6)/P3)*P2)</f>
        <v>2.1146853146853148</v>
      </c>
      <c r="Q35" s="8">
        <f>SUM(((Q34*3.6)/Q3)*Q2)</f>
        <v>3.3454545454545461</v>
      </c>
      <c r="R35" s="8">
        <f>SUM(((R34*3.6)/R3)*R2)</f>
        <v>2.5995337995338001</v>
      </c>
      <c r="S35" s="8">
        <f>SUM(((S34*3.6)/S3)*S2)</f>
        <v>9.2967032967032974</v>
      </c>
      <c r="T35" s="8">
        <f>SUM(((T34*3.6)/T3)*T2)</f>
        <v>2.7188811188811193</v>
      </c>
      <c r="U35" s="8">
        <f>SUM(((U34*3.6)/U3)*U2)</f>
        <v>2.5739644970414211</v>
      </c>
      <c r="V35" s="8">
        <f>SUM(((V34*3.6)/V3)*V2)</f>
        <v>2.7188811188811193</v>
      </c>
    </row>
    <row r="37" spans="1:22">
      <c r="A37" s="2" t="s">
        <v>58</v>
      </c>
      <c r="C37" s="6" t="s">
        <v>59</v>
      </c>
      <c r="E37" s="8">
        <f t="shared" ref="E37:F37" si="5">SUM(((E5/E2)*(17*E8))/(3600*660*10^-6))</f>
        <v>1.5899738121960343</v>
      </c>
      <c r="F37" s="8">
        <f t="shared" si="5"/>
        <v>3.2196969696969697</v>
      </c>
      <c r="G37" s="8">
        <f>SUM(((G5/G2)*(17*G8))/(3600*660*10^-6))</f>
        <v>2.8908614767200627</v>
      </c>
      <c r="H37" s="8">
        <f>SUM(((H5/H2)*(17*H8))/(3600*660*10^-6))</f>
        <v>3.2196969696969697</v>
      </c>
      <c r="I37" s="8">
        <f>SUM(((I5/I2)*(17*I8))/(3600*660*10^-6))</f>
        <v>3.4690337720640754</v>
      </c>
      <c r="J37" s="8">
        <f>SUM(((J5/J2)*(17*J8))/(3600*660*10^-6))</f>
        <v>3.4690337720640754</v>
      </c>
      <c r="K37" s="8">
        <f>SUM(((K5/K2)*(17*K8))/(3600*660*10^-6))</f>
        <v>2.7752270176512601</v>
      </c>
      <c r="L37" s="8">
        <f>SUM(((L5/L2)*(17*L8))/(3600*660*10^-6))</f>
        <v>2.3126891813760504</v>
      </c>
      <c r="M37" s="8">
        <f>SUM(((M5/M2)*(17*M8))/(3600*660*10^-6))</f>
        <v>2.1166985727848591</v>
      </c>
      <c r="N37" s="8">
        <f>SUM(((N5/N2)*(17*N8))/(3600*660*10^-6))</f>
        <v>1.5610651974288339</v>
      </c>
      <c r="O37" s="8">
        <f>SUM(((O5/O2)*(17*O8))/(3600*660*10^-6))</f>
        <v>1.1353201435846063</v>
      </c>
      <c r="P37" s="8">
        <f>SUM(((P5/P2)*(17*P8))/(3600*660*10^-6))</f>
        <v>0.78053259871441694</v>
      </c>
      <c r="Q37" s="8">
        <f>SUM(((Q5/Q2)*(17*Q8))/(3600*660*10^-6))</f>
        <v>1.7345168860320377</v>
      </c>
      <c r="R37" s="8">
        <f>SUM(((R5/R2)*(17*R8))/(3600*660*10^-6))</f>
        <v>1.156344590688025</v>
      </c>
      <c r="S37" s="8">
        <f>SUM(((S5/S2)*(17*S8))/(3600*660*10^-6))</f>
        <v>4.9062049062049056</v>
      </c>
      <c r="T37" s="8">
        <f>SUM(((T5/T2)*(17*T8))/(3600*660*10^-6))</f>
        <v>1.2488521579430669</v>
      </c>
      <c r="U37" s="8">
        <f>SUM(((U5/U2)*(17*U8))/(3600*660*10^-6))</f>
        <v>1.0567210567210568</v>
      </c>
      <c r="V37" s="8">
        <f>SUM(((V5/V2)*(17*V8))/(3600*660*10^-6))</f>
        <v>1.2488521579430669</v>
      </c>
    </row>
    <row r="38" spans="1:22">
      <c r="C38" s="2" t="s">
        <v>60</v>
      </c>
      <c r="E38" s="8">
        <f t="shared" ref="E38:F38" si="6">SUM(((E37*3.6)/E3)*E2)</f>
        <v>2.2895622895622894</v>
      </c>
      <c r="F38" s="8">
        <f t="shared" si="6"/>
        <v>4.6363636363636367</v>
      </c>
      <c r="G38" s="8">
        <f>SUM(((G37*3.6)/G3)*G2)</f>
        <v>4.1628405264768897</v>
      </c>
      <c r="H38" s="8">
        <f>SUM(((H37*3.6)/H3)*H2)</f>
        <v>4.6363636363636367</v>
      </c>
      <c r="I38" s="8">
        <f>SUM(((I37*3.6)/I3)*I2)</f>
        <v>4.9954086317722686</v>
      </c>
      <c r="J38" s="8">
        <f>SUM(((J37*3.6)/J3)*J2)</f>
        <v>4.9954086317722686</v>
      </c>
      <c r="K38" s="8">
        <f>SUM(((K37*3.6)/K3)*K2)</f>
        <v>3.9963269054178148</v>
      </c>
      <c r="L38" s="8">
        <f>SUM(((L37*3.6)/L3)*L2)</f>
        <v>3.3302724211815127</v>
      </c>
      <c r="M38" s="8">
        <f>SUM(((M37*3.6)/M3)*M2)</f>
        <v>3.0480459448101973</v>
      </c>
      <c r="N38" s="8">
        <f>SUM(((N37*3.6)/N3)*N2)</f>
        <v>2.2479338842975212</v>
      </c>
      <c r="O38" s="8">
        <f>SUM(((O37*3.6)/O3)*O2)</f>
        <v>1.6348610067618332</v>
      </c>
      <c r="P38" s="8">
        <f>SUM(((P37*3.6)/P3)*P2)</f>
        <v>1.1239669421487606</v>
      </c>
      <c r="Q38" s="8">
        <f>SUM(((Q37*3.6)/Q3)*Q2)</f>
        <v>2.4977043158861338</v>
      </c>
      <c r="R38" s="8">
        <f>SUM(((R37*3.6)/R3)*R2)</f>
        <v>1.6651362105907559</v>
      </c>
      <c r="S38" s="8">
        <f>SUM(((S37*3.6)/S3)*S2)</f>
        <v>8.8311688311688297</v>
      </c>
      <c r="T38" s="8">
        <f>SUM(((T37*3.6)/T3)*T2)</f>
        <v>1.7983471074380168</v>
      </c>
      <c r="U38" s="8">
        <f>SUM(((U37*3.6)/U3)*U2)</f>
        <v>1.5850815850815851</v>
      </c>
      <c r="V38" s="8">
        <f>SUM(((V37*3.6)/V3)*V2)</f>
        <v>1.7983471074380168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A S</dc:creator>
  <cp:lastModifiedBy>Allan A S</cp:lastModifiedBy>
  <dcterms:created xsi:type="dcterms:W3CDTF">2009-02-12T07:53:08Z</dcterms:created>
  <dcterms:modified xsi:type="dcterms:W3CDTF">2009-05-16T18:10:21Z</dcterms:modified>
</cp:coreProperties>
</file>